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<sst xmlns="http://schemas.openxmlformats.org/spreadsheetml/2006/main" count="103" uniqueCount="40">
  <si>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</si>
  <si>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</si>
  <si>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</si>
  <si>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</si>
  <si>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</si>
  <si>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</si>
  <si>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</si>
  <si>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</si>
  <si>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</si>
  <si>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</si>
  <si>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</si>
  <si>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</si>
  <si>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</si>
  <si>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</si>
  <si>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</si>
  <si>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</si>
  <si>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</si>
  <si>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</si>
  <si>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</si>
  <si>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</si>
  <si>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</si>
  <si>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</si>
  <si>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6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</si>
  <si>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</si>
  <si>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</si>
  <si>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</si>
  <si>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</si>
  <si>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Лот 2 Территориальный округ Октябрьский</t>
  </si>
  <si>
    <t>ул. Наб. Северной двины</t>
  </si>
  <si>
    <t>ул. Теснанова</t>
  </si>
  <si>
    <t>прз. К.С. Бадигина</t>
  </si>
  <si>
    <t>пр. Ломоносова</t>
  </si>
  <si>
    <t>ул. Попова</t>
  </si>
  <si>
    <t>118, корп.2</t>
  </si>
  <si>
    <t>12</t>
  </si>
  <si>
    <t>183, к.2</t>
  </si>
  <si>
    <t>183, к.3</t>
  </si>
  <si>
    <t>54</t>
  </si>
  <si>
    <t>8</t>
  </si>
  <si>
    <t>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</si>
</sst>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172" fontId="1" fillId="33" borderId="0" xfId="0" applyNumberFormat="1" applyFont="1" applyFill="1" applyAlignment="1">
      <alignment/>
    </xf>
    <xf numFmtId="49" fontId="4" fillId="33" borderId="18" xfId="52" applyNumberFormat="1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20" xfId="52" applyNumberFormat="1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2" zoomScaleNormal="82" zoomScaleSheetLayoutView="100" zoomScalePageLayoutView="34" workbookViewId="0" topLeftCell="A1">
      <selection activeCell="C5" sqref="C5:I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9" width="12.75390625" style="1" customWidth="1"/>
    <col min="10" max="10" width="16.00390625" style="1" customWidth="1"/>
    <col min="11" max="16384" width="9.125" style="1" customWidth="1"/>
  </cols>
  <sheetData>
    <row r="1" spans="2:7" s="5" customFormat="1" ht="27" customHeight="1">
      <c r="B1" s="6"/>
      <c r="C1" s="52" t="s">
        <v>23</v>
      </c>
      <c r="D1" s="52"/>
      <c r="E1" s="52"/>
      <c r="F1" s="52"/>
      <c r="G1" s="9"/>
    </row>
    <row r="2" spans="2:7" s="5" customFormat="1" ht="41.25" customHeight="1">
      <c r="B2" s="7"/>
      <c r="C2" s="52" t="s">
        <v>24</v>
      </c>
      <c r="D2" s="52"/>
      <c r="E2" s="52"/>
      <c r="F2" s="52"/>
      <c r="G2" s="31"/>
    </row>
    <row r="3" spans="1:2" s="8" customFormat="1" ht="63" customHeight="1">
      <c r="A3" s="53" t="s">
        <v>20</v>
      </c>
      <c r="B3" s="53"/>
    </row>
    <row r="4" spans="1:2" s="5" customFormat="1" ht="18.75" customHeight="1">
      <c r="A4" s="56" t="s">
        <v>27</v>
      </c>
      <c r="B4" s="56"/>
    </row>
    <row r="5" spans="1:9" s="9" customFormat="1" ht="39" customHeight="1">
      <c r="A5" s="54" t="s">
        <v>7</v>
      </c>
      <c r="B5" s="55" t="s">
        <v>8</v>
      </c>
      <c r="C5" s="38" t="s">
        <v>28</v>
      </c>
      <c r="D5" s="38" t="s">
        <v>29</v>
      </c>
      <c r="E5" s="39" t="s">
        <v>30</v>
      </c>
      <c r="F5" s="39" t="s">
        <v>31</v>
      </c>
      <c r="G5" s="39" t="s">
        <v>31</v>
      </c>
      <c r="H5" s="39" t="s">
        <v>32</v>
      </c>
      <c r="I5" s="39" t="s">
        <v>30</v>
      </c>
    </row>
    <row r="6" spans="1:9" s="9" customFormat="1" ht="27" customHeight="1">
      <c r="A6" s="54"/>
      <c r="B6" s="55"/>
      <c r="C6" s="39" t="s">
        <v>33</v>
      </c>
      <c r="D6" s="39" t="s">
        <v>22</v>
      </c>
      <c r="E6" s="40" t="s">
        <v>34</v>
      </c>
      <c r="F6" s="40" t="s">
        <v>35</v>
      </c>
      <c r="G6" s="40" t="s">
        <v>36</v>
      </c>
      <c r="H6" s="40" t="s">
        <v>37</v>
      </c>
      <c r="I6" s="41" t="s">
        <v>38</v>
      </c>
    </row>
    <row r="7" spans="1:9" s="5" customFormat="1" ht="18.75" customHeight="1">
      <c r="A7" s="10"/>
      <c r="B7" s="10" t="s">
        <v>9</v>
      </c>
      <c r="C7" s="42">
        <v>437.7</v>
      </c>
      <c r="D7" s="42">
        <v>486.8</v>
      </c>
      <c r="E7" s="42">
        <v>588.1</v>
      </c>
      <c r="F7" s="42">
        <v>354.8</v>
      </c>
      <c r="G7" s="42">
        <v>548.9</v>
      </c>
      <c r="H7" s="42">
        <v>589.3</v>
      </c>
      <c r="I7" s="43">
        <v>516.5</v>
      </c>
    </row>
    <row r="8" spans="1:9" s="5" customFormat="1" ht="18.75" customHeight="1" thickBot="1">
      <c r="A8" s="10"/>
      <c r="B8" s="10" t="s">
        <v>10</v>
      </c>
      <c r="C8" s="42">
        <v>437.7</v>
      </c>
      <c r="D8" s="42">
        <v>486.8</v>
      </c>
      <c r="E8" s="42">
        <v>588.1</v>
      </c>
      <c r="F8" s="42">
        <v>354.8</v>
      </c>
      <c r="G8" s="42">
        <v>548.9</v>
      </c>
      <c r="H8" s="42">
        <v>589.3</v>
      </c>
      <c r="I8" s="43">
        <v>516.5</v>
      </c>
    </row>
    <row r="9" spans="1:9" s="5" customFormat="1" ht="18.75" customHeight="1" thickTop="1">
      <c r="A9" s="44" t="s">
        <v>6</v>
      </c>
      <c r="B9" s="18" t="s">
        <v>3</v>
      </c>
      <c r="C9" s="11">
        <f>C8*45%/100</f>
        <v>1.9696500000000001</v>
      </c>
      <c r="D9" s="11">
        <f>D8*45%/100</f>
        <v>2.1906</v>
      </c>
      <c r="E9" s="11">
        <f>E8*45%/100</f>
        <v>2.64645</v>
      </c>
      <c r="F9" s="11">
        <f>F8*45%/100</f>
        <v>1.5966</v>
      </c>
      <c r="G9" s="11">
        <f>G8*30%/100</f>
        <v>1.6466999999999998</v>
      </c>
      <c r="H9" s="11">
        <f>H8*45%/100</f>
        <v>2.65185</v>
      </c>
      <c r="I9" s="11">
        <f>I8*45%/100</f>
        <v>2.32425</v>
      </c>
    </row>
    <row r="10" spans="1:9" s="8" customFormat="1" ht="18.75" customHeight="1">
      <c r="A10" s="45"/>
      <c r="B10" s="19" t="s">
        <v>13</v>
      </c>
      <c r="C10" s="12">
        <f>1007.68*C9</f>
        <v>1984.776912</v>
      </c>
      <c r="D10" s="12">
        <f>1007.68*D9</f>
        <v>2207.4238079999996</v>
      </c>
      <c r="E10" s="12">
        <f>1007.68*E9</f>
        <v>2666.774736</v>
      </c>
      <c r="F10" s="12">
        <f>1007.68*F9</f>
        <v>1608.861888</v>
      </c>
      <c r="G10" s="12">
        <f>1007.68*G9</f>
        <v>1659.3466559999997</v>
      </c>
      <c r="H10" s="12">
        <f>1007.68*H9</f>
        <v>2672.216208</v>
      </c>
      <c r="I10" s="12">
        <f>1007.68*I9</f>
        <v>2342.10024</v>
      </c>
    </row>
    <row r="11" spans="1:9" s="5" customFormat="1" ht="18.75" customHeight="1">
      <c r="A11" s="45"/>
      <c r="B11" s="19" t="s">
        <v>2</v>
      </c>
      <c r="C11" s="3">
        <f>C10/C7/12</f>
        <v>0.37788</v>
      </c>
      <c r="D11" s="3">
        <f>D10/D7/12</f>
        <v>0.37787999999999994</v>
      </c>
      <c r="E11" s="3">
        <f>E10/E7/12</f>
        <v>0.37788</v>
      </c>
      <c r="F11" s="3">
        <f>F10/F7/12</f>
        <v>0.37788</v>
      </c>
      <c r="G11" s="3">
        <f>G10/G7/12</f>
        <v>0.25192</v>
      </c>
      <c r="H11" s="3">
        <f>H10/H7/12</f>
        <v>0.37788</v>
      </c>
      <c r="I11" s="3">
        <f>I10/I7/12</f>
        <v>0.37788000000000005</v>
      </c>
    </row>
    <row r="12" spans="1:9" s="5" customFormat="1" ht="18.75" customHeight="1" thickBot="1">
      <c r="A12" s="46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</row>
    <row r="13" spans="1:9" s="5" customFormat="1" ht="18.75" customHeight="1" thickTop="1">
      <c r="A13" s="45" t="s">
        <v>16</v>
      </c>
      <c r="B13" s="25" t="s">
        <v>4</v>
      </c>
      <c r="C13" s="26">
        <f>C8*10%/10</f>
        <v>4.377000000000001</v>
      </c>
      <c r="D13" s="26">
        <f>D8*10%/10</f>
        <v>4.868</v>
      </c>
      <c r="E13" s="26">
        <f>E8*10%/10</f>
        <v>5.881</v>
      </c>
      <c r="F13" s="26">
        <f>F8*10%/10</f>
        <v>3.5480000000000005</v>
      </c>
      <c r="G13" s="26">
        <f>G8*5%/10</f>
        <v>2.7445</v>
      </c>
      <c r="H13" s="26">
        <f>H8*10%/10</f>
        <v>5.893</v>
      </c>
      <c r="I13" s="26">
        <f>I8*10%/10</f>
        <v>5.165000000000001</v>
      </c>
    </row>
    <row r="14" spans="1:9" s="5" customFormat="1" ht="18.75" customHeight="1">
      <c r="A14" s="45"/>
      <c r="B14" s="19" t="s">
        <v>13</v>
      </c>
      <c r="C14" s="3">
        <f>2281.73*C13</f>
        <v>9987.132210000002</v>
      </c>
      <c r="D14" s="3">
        <f>2281.73*D13</f>
        <v>11107.461640000001</v>
      </c>
      <c r="E14" s="3">
        <f>2281.73*E13</f>
        <v>13418.854130000002</v>
      </c>
      <c r="F14" s="3">
        <f>2281.73*F13</f>
        <v>8095.578040000001</v>
      </c>
      <c r="G14" s="3">
        <f>2281.73*G13</f>
        <v>6262.207985</v>
      </c>
      <c r="H14" s="3">
        <f>2281.73*H13</f>
        <v>13446.23489</v>
      </c>
      <c r="I14" s="3">
        <f>2281.73*I13</f>
        <v>11785.135450000002</v>
      </c>
    </row>
    <row r="15" spans="1:9" s="5" customFormat="1" ht="18.75" customHeight="1">
      <c r="A15" s="45"/>
      <c r="B15" s="19" t="s">
        <v>2</v>
      </c>
      <c r="C15" s="3">
        <f>C14/C7/12</f>
        <v>1.901441666666667</v>
      </c>
      <c r="D15" s="3">
        <f>D14/D7/12</f>
        <v>1.901441666666667</v>
      </c>
      <c r="E15" s="3">
        <f>E14/E7/12</f>
        <v>1.901441666666667</v>
      </c>
      <c r="F15" s="3">
        <f>F14/F7/12</f>
        <v>1.901441666666667</v>
      </c>
      <c r="G15" s="3">
        <f>G14/G7/12</f>
        <v>0.9507208333333333</v>
      </c>
      <c r="H15" s="3">
        <f>H14/H7/12</f>
        <v>1.901441666666667</v>
      </c>
      <c r="I15" s="3">
        <f>I14/I7/12</f>
        <v>1.901441666666667</v>
      </c>
    </row>
    <row r="16" spans="1:9" s="5" customFormat="1" ht="18.75" customHeight="1" thickBot="1">
      <c r="A16" s="46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</row>
    <row r="17" spans="1:9" s="27" customFormat="1" ht="18.75" customHeight="1" thickTop="1">
      <c r="A17" s="44" t="s">
        <v>17</v>
      </c>
      <c r="B17" s="21" t="s">
        <v>11</v>
      </c>
      <c r="C17" s="29">
        <v>336</v>
      </c>
      <c r="D17" s="29">
        <v>392.2</v>
      </c>
      <c r="E17" s="29">
        <v>469.6</v>
      </c>
      <c r="F17" s="30">
        <v>227.4</v>
      </c>
      <c r="G17" s="29">
        <v>348.5</v>
      </c>
      <c r="H17" s="29">
        <v>551.2</v>
      </c>
      <c r="I17" s="29">
        <v>422</v>
      </c>
    </row>
    <row r="18" spans="1:9" s="5" customFormat="1" ht="18.75" customHeight="1">
      <c r="A18" s="45"/>
      <c r="B18" s="22" t="s">
        <v>4</v>
      </c>
      <c r="C18" s="14">
        <f>C17*0.07</f>
        <v>23.520000000000003</v>
      </c>
      <c r="D18" s="14">
        <f aca="true" t="shared" si="0" ref="D18:I18">D17*0.07</f>
        <v>27.454</v>
      </c>
      <c r="E18" s="14">
        <f t="shared" si="0"/>
        <v>32.87200000000001</v>
      </c>
      <c r="F18" s="14">
        <f t="shared" si="0"/>
        <v>15.918000000000001</v>
      </c>
      <c r="G18" s="14">
        <f>G17*0.13</f>
        <v>45.305</v>
      </c>
      <c r="H18" s="14">
        <f t="shared" si="0"/>
        <v>38.58400000000001</v>
      </c>
      <c r="I18" s="14">
        <f t="shared" si="0"/>
        <v>29.540000000000003</v>
      </c>
    </row>
    <row r="19" spans="1:9" s="5" customFormat="1" ht="18.75" customHeight="1">
      <c r="A19" s="45"/>
      <c r="B19" s="19" t="s">
        <v>13</v>
      </c>
      <c r="C19" s="2">
        <f>445.14*C18</f>
        <v>10469.6928</v>
      </c>
      <c r="D19" s="2">
        <f>445.14*D18</f>
        <v>12220.87356</v>
      </c>
      <c r="E19" s="2">
        <f>445.14*E18</f>
        <v>14632.642080000003</v>
      </c>
      <c r="F19" s="2">
        <f>445.14*F18</f>
        <v>7085.73852</v>
      </c>
      <c r="G19" s="2">
        <f>445.14*G18</f>
        <v>20167.0677</v>
      </c>
      <c r="H19" s="2">
        <f>445.14*H18</f>
        <v>17175.281760000005</v>
      </c>
      <c r="I19" s="2">
        <f>445.14*I18</f>
        <v>13149.4356</v>
      </c>
    </row>
    <row r="20" spans="1:9" s="5" customFormat="1" ht="18.75" customHeight="1">
      <c r="A20" s="45"/>
      <c r="B20" s="19" t="s">
        <v>2</v>
      </c>
      <c r="C20" s="3">
        <f>C19/C7/12</f>
        <v>1.9933159698423581</v>
      </c>
      <c r="D20" s="3">
        <f>D19/D7/12</f>
        <v>2.092042173377157</v>
      </c>
      <c r="E20" s="3">
        <f>E19/E7/12</f>
        <v>2.0734345179391265</v>
      </c>
      <c r="F20" s="3">
        <f>F19/F7/12</f>
        <v>1.6642565107102592</v>
      </c>
      <c r="G20" s="3">
        <f>G19/G7/12</f>
        <v>3.061739797777373</v>
      </c>
      <c r="H20" s="3">
        <f>H19/H7/12</f>
        <v>2.428768844391652</v>
      </c>
      <c r="I20" s="3">
        <f>I19/I7/12</f>
        <v>2.1215610842207164</v>
      </c>
    </row>
    <row r="21" spans="1:9" s="5" customFormat="1" ht="18.75" customHeight="1" thickBot="1">
      <c r="A21" s="46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</row>
    <row r="22" spans="1:9" s="5" customFormat="1" ht="18.75" customHeight="1" thickTop="1">
      <c r="A22" s="47" t="s">
        <v>25</v>
      </c>
      <c r="B22" s="33" t="s">
        <v>13</v>
      </c>
      <c r="C22" s="34">
        <v>7500</v>
      </c>
      <c r="D22" s="34">
        <v>7500</v>
      </c>
      <c r="E22" s="34">
        <v>7500</v>
      </c>
      <c r="F22" s="34">
        <v>7500</v>
      </c>
      <c r="G22" s="34">
        <v>7500</v>
      </c>
      <c r="H22" s="34">
        <v>7500</v>
      </c>
      <c r="I22" s="34">
        <v>7500</v>
      </c>
    </row>
    <row r="23" spans="1:9" s="5" customFormat="1" ht="18.75" customHeight="1">
      <c r="A23" s="48"/>
      <c r="B23" s="33" t="s">
        <v>2</v>
      </c>
      <c r="C23" s="34">
        <f>C22/C7/12</f>
        <v>1.4279186657527987</v>
      </c>
      <c r="D23" s="34">
        <f>D22/D7/12</f>
        <v>1.2838948233360723</v>
      </c>
      <c r="E23" s="34">
        <f>E22/E7/12</f>
        <v>1.0627444312191805</v>
      </c>
      <c r="F23" s="34">
        <f>F22/F7/12</f>
        <v>1.7615558060879366</v>
      </c>
      <c r="G23" s="34">
        <f>G22/G7/12</f>
        <v>1.1386409182000365</v>
      </c>
      <c r="H23" s="34">
        <f>H22/H7/12</f>
        <v>1.0605803495672832</v>
      </c>
      <c r="I23" s="34">
        <f>I22/I7/12</f>
        <v>1.2100677637947725</v>
      </c>
    </row>
    <row r="24" spans="1:9" s="5" customFormat="1" ht="18.75" customHeight="1" thickBot="1">
      <c r="A24" s="49"/>
      <c r="B24" s="35" t="s">
        <v>0</v>
      </c>
      <c r="C24" s="36" t="s">
        <v>26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</row>
    <row r="25" spans="1:9" s="5" customFormat="1" ht="18.75" customHeight="1" thickTop="1">
      <c r="A25" s="44" t="s">
        <v>18</v>
      </c>
      <c r="B25" s="18" t="s">
        <v>5</v>
      </c>
      <c r="C25" s="15">
        <f>C8*0.7%</f>
        <v>3.0638999999999994</v>
      </c>
      <c r="D25" s="15">
        <f>D8*0.7%</f>
        <v>3.4075999999999995</v>
      </c>
      <c r="E25" s="15">
        <f>E8*0.7%</f>
        <v>4.1167</v>
      </c>
      <c r="F25" s="15">
        <f>F8*0.7%</f>
        <v>2.4836</v>
      </c>
      <c r="G25" s="15">
        <f>G8*0.5%</f>
        <v>2.7445</v>
      </c>
      <c r="H25" s="15">
        <f>H8*0.7%</f>
        <v>4.125099999999999</v>
      </c>
      <c r="I25" s="15">
        <f>I8*0.7%</f>
        <v>3.6154999999999995</v>
      </c>
    </row>
    <row r="26" spans="1:9" s="5" customFormat="1" ht="18.75" customHeight="1">
      <c r="A26" s="45"/>
      <c r="B26" s="19" t="s">
        <v>13</v>
      </c>
      <c r="C26" s="14">
        <f>45.32*C25</f>
        <v>138.85594799999998</v>
      </c>
      <c r="D26" s="14">
        <f>45.32*D25</f>
        <v>154.43243199999998</v>
      </c>
      <c r="E26" s="14">
        <f>45.32*E25</f>
        <v>186.56884399999998</v>
      </c>
      <c r="F26" s="14">
        <f>45.32*F25</f>
        <v>112.556752</v>
      </c>
      <c r="G26" s="14">
        <f>45.32*G25</f>
        <v>124.38074</v>
      </c>
      <c r="H26" s="14">
        <f>45.32*H25</f>
        <v>186.94953199999995</v>
      </c>
      <c r="I26" s="14">
        <f>45.32*I25</f>
        <v>163.85446</v>
      </c>
    </row>
    <row r="27" spans="1:9" s="5" customFormat="1" ht="18.75" customHeight="1">
      <c r="A27" s="45"/>
      <c r="B27" s="19" t="s">
        <v>2</v>
      </c>
      <c r="C27" s="14">
        <f>C26/C7/12</f>
        <v>0.026436666666666664</v>
      </c>
      <c r="D27" s="14">
        <f>D26/D7/12</f>
        <v>0.026436666666666664</v>
      </c>
      <c r="E27" s="14">
        <f>E26/E7/12</f>
        <v>0.026436666666666664</v>
      </c>
      <c r="F27" s="14">
        <f>F26/F7/12</f>
        <v>0.026436666666666667</v>
      </c>
      <c r="G27" s="14">
        <f>G26/G7/12</f>
        <v>0.018883333333333335</v>
      </c>
      <c r="H27" s="14">
        <f>H26/H7/12</f>
        <v>0.02643666666666666</v>
      </c>
      <c r="I27" s="14">
        <f>I26/I7/12</f>
        <v>0.026436666666666664</v>
      </c>
    </row>
    <row r="28" spans="1:9" s="5" customFormat="1" ht="18.75" customHeight="1" thickBot="1">
      <c r="A28" s="46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</row>
    <row r="29" spans="1:9" s="27" customFormat="1" ht="18.75" customHeight="1" thickTop="1">
      <c r="A29" s="44" t="s">
        <v>19</v>
      </c>
      <c r="B29" s="21" t="s">
        <v>15</v>
      </c>
      <c r="C29" s="28" t="s">
        <v>21</v>
      </c>
      <c r="D29" s="28" t="s">
        <v>21</v>
      </c>
      <c r="E29" s="28" t="s">
        <v>21</v>
      </c>
      <c r="F29" s="28" t="s">
        <v>21</v>
      </c>
      <c r="G29" s="28" t="s">
        <v>21</v>
      </c>
      <c r="H29" s="28" t="s">
        <v>21</v>
      </c>
      <c r="I29" s="28" t="s">
        <v>39</v>
      </c>
    </row>
    <row r="30" spans="1:9" s="5" customFormat="1" ht="18.75" customHeight="1">
      <c r="A30" s="45"/>
      <c r="B30" s="23" t="s">
        <v>4</v>
      </c>
      <c r="C30" s="4">
        <f>C29*8%</f>
        <v>0</v>
      </c>
      <c r="D30" s="4">
        <f>D29*8%</f>
        <v>0</v>
      </c>
      <c r="E30" s="4">
        <f>E29*8%</f>
        <v>0</v>
      </c>
      <c r="F30" s="4">
        <f>F29*8%</f>
        <v>0</v>
      </c>
      <c r="G30" s="4">
        <f>G29*8%</f>
        <v>0</v>
      </c>
      <c r="H30" s="4">
        <f>H29*8%</f>
        <v>0</v>
      </c>
      <c r="I30" s="4">
        <f>I29*8%</f>
        <v>1.12</v>
      </c>
    </row>
    <row r="31" spans="1:9" s="5" customFormat="1" ht="18.75" customHeight="1">
      <c r="A31" s="45"/>
      <c r="B31" s="24" t="s">
        <v>1</v>
      </c>
      <c r="C31" s="2">
        <f>C30*1209.48</f>
        <v>0</v>
      </c>
      <c r="D31" s="2">
        <f>D30*1209.48</f>
        <v>0</v>
      </c>
      <c r="E31" s="2">
        <f>E30*1209.48</f>
        <v>0</v>
      </c>
      <c r="F31" s="2">
        <f>F30*1209.48</f>
        <v>0</v>
      </c>
      <c r="G31" s="2">
        <f>G30*1209.48</f>
        <v>0</v>
      </c>
      <c r="H31" s="2">
        <f>H30*1209.48</f>
        <v>0</v>
      </c>
      <c r="I31" s="2">
        <f>I30*1209.48</f>
        <v>1354.6176</v>
      </c>
    </row>
    <row r="32" spans="1:9" s="5" customFormat="1" ht="18.75" customHeight="1">
      <c r="A32" s="45"/>
      <c r="B32" s="24" t="s">
        <v>2</v>
      </c>
      <c r="C32" s="3">
        <f>C31/C7</f>
        <v>0</v>
      </c>
      <c r="D32" s="3">
        <f>D31/D7</f>
        <v>0</v>
      </c>
      <c r="E32" s="3">
        <f>E31/E7</f>
        <v>0</v>
      </c>
      <c r="F32" s="3">
        <f>F31/F7</f>
        <v>0</v>
      </c>
      <c r="G32" s="3">
        <f>G31/G7</f>
        <v>0</v>
      </c>
      <c r="H32" s="3">
        <f>H31/H7</f>
        <v>0</v>
      </c>
      <c r="I32" s="3">
        <f>I31/I7</f>
        <v>2.622686544046467</v>
      </c>
    </row>
    <row r="33" spans="1:9" s="5" customFormat="1" ht="18.75" customHeight="1" thickBot="1">
      <c r="A33" s="46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</row>
    <row r="34" spans="1:10" s="10" customFormat="1" ht="18.75" customHeight="1" thickTop="1">
      <c r="A34" s="50" t="s">
        <v>12</v>
      </c>
      <c r="B34" s="51"/>
      <c r="C34" s="16">
        <f>C10+C14+C19+C22+C26+C31</f>
        <v>30080.457870000002</v>
      </c>
      <c r="D34" s="16">
        <f>D10+D14+D19+D22+D26+D31</f>
        <v>33190.19144</v>
      </c>
      <c r="E34" s="16">
        <f>E10+E14+E19+E22+E26+E31</f>
        <v>38404.839790000005</v>
      </c>
      <c r="F34" s="16">
        <f>F10+F14+F19+F22+F26+F31</f>
        <v>24402.735200000003</v>
      </c>
      <c r="G34" s="16">
        <f>G10+G14+G19+G22+G26+G31</f>
        <v>35713.003080999995</v>
      </c>
      <c r="H34" s="16">
        <f>H10+H14+H19+H22+H26+H31</f>
        <v>40980.68239</v>
      </c>
      <c r="I34" s="16">
        <f>I10+I14+I19+I22+I26+I31</f>
        <v>36295.14335</v>
      </c>
      <c r="J34" s="37">
        <f>SUM(C34:I34)</f>
        <v>239067.053121</v>
      </c>
    </row>
    <row r="35" s="10" customFormat="1" ht="13.5" customHeight="1"/>
    <row r="36" spans="3:9" s="10" customFormat="1" ht="13.5" customHeight="1">
      <c r="C36" s="17">
        <f>C34/C7/12</f>
        <v>5.7269929689284895</v>
      </c>
      <c r="D36" s="17">
        <f>D34/D7/12</f>
        <v>5.681695330046563</v>
      </c>
      <c r="E36" s="17">
        <f>E34/E7/12</f>
        <v>5.44193728249164</v>
      </c>
      <c r="F36" s="17">
        <f>F34/F7/12</f>
        <v>5.73157065013153</v>
      </c>
      <c r="G36" s="17">
        <f>G34/G7/12</f>
        <v>5.421904882644076</v>
      </c>
      <c r="H36" s="17">
        <f>H34/H7/12</f>
        <v>5.795107527292269</v>
      </c>
      <c r="I36" s="17">
        <f>I34/I7/12</f>
        <v>5.8559443933526945</v>
      </c>
    </row>
    <row r="37" s="32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2017-12-12T08:36:33Z</dcterms:modified>
  <cp:category/>
  <cp:version/>
  <cp:contentType/>
  <cp:contentStatus/>
</cp:coreProperties>
</file>